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tarv\Documents\Calculators\2019\"/>
    </mc:Choice>
  </mc:AlternateContent>
  <bookViews>
    <workbookView xWindow="0" yWindow="0" windowWidth="20490" windowHeight="7620"/>
  </bookViews>
  <sheets>
    <sheet name="C (2)" sheetId="2" r:id="rId1"/>
    <sheet name="C" sheetId="1" r:id="rId2"/>
  </sheets>
  <definedNames>
    <definedName name="_xlnm.Print_Area" localSheetId="1">'C'!$A$1:$D$34</definedName>
    <definedName name="_xlnm.Print_Area" localSheetId="0">'C (2)'!$A$1:$D$33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C17" i="2"/>
  <c r="D16" i="2"/>
  <c r="C16" i="2"/>
  <c r="C18" i="2" s="1"/>
  <c r="C33" i="2" s="1"/>
  <c r="D11" i="2"/>
  <c r="C11" i="2"/>
  <c r="D3" i="2"/>
  <c r="C31" i="2" l="1"/>
  <c r="D11" i="1"/>
  <c r="C11" i="1"/>
  <c r="D16" i="1"/>
  <c r="C16" i="1"/>
  <c r="C18" i="1" s="1"/>
  <c r="C17" i="1" l="1"/>
  <c r="D17" i="1"/>
  <c r="C34" i="1" l="1"/>
  <c r="D3" i="1"/>
  <c r="C32" i="1" l="1"/>
</calcChain>
</file>

<file path=xl/comments1.xml><?xml version="1.0" encoding="utf-8"?>
<comments xmlns="http://schemas.openxmlformats.org/spreadsheetml/2006/main">
  <authors>
    <author>Mike Tarvin</author>
    <author>Mike  Tarvin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Directions:</t>
        </r>
      </text>
    </comment>
    <comment ref="C6" authorId="0" shapeId="0">
      <text>
        <r>
          <rPr>
            <b/>
            <sz val="9"/>
            <color indexed="81"/>
            <rFont val="Tahoma"/>
            <charset val="1"/>
          </rPr>
          <t>Enter the Foam Soap Product Currently Being used.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Enter the Multi-Clean Luxe Foam Soap product name</t>
        </r>
      </text>
    </comment>
    <comment ref="C12" authorId="1" shapeId="0">
      <text>
        <r>
          <rPr>
            <sz val="8"/>
            <color indexed="81"/>
            <rFont val="Tahoma"/>
          </rPr>
          <t>Enter the price per case, DO NOT enter dollar signs, just the amount.</t>
        </r>
      </text>
    </comment>
    <comment ref="D12" authorId="1" shapeId="0">
      <text>
        <r>
          <rPr>
            <sz val="8"/>
            <color indexed="81"/>
            <rFont val="Tahoma"/>
          </rPr>
          <t>Enter the price per case.  Do NOT enter $ signs.</t>
        </r>
      </text>
    </comment>
    <comment ref="D13" authorId="1" shapeId="0">
      <text>
        <r>
          <rPr>
            <sz val="8"/>
            <color indexed="81"/>
            <rFont val="Tahoma"/>
          </rPr>
          <t>Enter the number of cartridges per case.</t>
        </r>
      </text>
    </comment>
    <comment ref="D14" authorId="1" shapeId="0">
      <text>
        <r>
          <rPr>
            <sz val="8"/>
            <color indexed="81"/>
            <rFont val="Tahoma"/>
          </rPr>
          <t>Enter the capacity in milliliters per cartridge</t>
        </r>
      </text>
    </comment>
    <comment ref="D15" authorId="1" shapeId="0">
      <text>
        <r>
          <rPr>
            <sz val="8"/>
            <color indexed="81"/>
            <rFont val="Tahoma"/>
          </rPr>
          <t>Enter the milliliter per pump, if unknown enter 0.6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Optional:  Enter the annual amount spent on foam soap.</t>
        </r>
      </text>
    </comment>
  </commentList>
</comments>
</file>

<file path=xl/comments2.xml><?xml version="1.0" encoding="utf-8"?>
<comments xmlns="http://schemas.openxmlformats.org/spreadsheetml/2006/main">
  <authors>
    <author>Mike  Tarvin</author>
  </authors>
  <commentList>
    <comment ref="C12" authorId="0" shapeId="0">
      <text>
        <r>
          <rPr>
            <sz val="8"/>
            <color indexed="81"/>
            <rFont val="Tahoma"/>
          </rPr>
          <t xml:space="preserve">Enter the price per unit, this could be per cartridge, per case, per gallon.  You must know the quantity in each unit.
</t>
        </r>
      </text>
    </comment>
    <comment ref="D12" authorId="0" shapeId="0">
      <text>
        <r>
          <rPr>
            <sz val="8"/>
            <color indexed="81"/>
            <rFont val="Tahoma"/>
          </rPr>
          <t xml:space="preserve">Enter the price per unit, this could be per cartridge, per case, per gallon.  You must know the quantity in each unit.
</t>
        </r>
      </text>
    </comment>
    <comment ref="C13" authorId="0" shapeId="0">
      <text>
        <r>
          <rPr>
            <sz val="8"/>
            <color indexed="81"/>
            <rFont val="Tahoma"/>
          </rPr>
          <t xml:space="preserve">Enter the usage rate information supplied by the customer.  This information must be in the same units as the price per unit.
</t>
        </r>
      </text>
    </comment>
    <comment ref="D13" authorId="0" shapeId="0">
      <text>
        <r>
          <rPr>
            <sz val="8"/>
            <color indexed="81"/>
            <rFont val="Tahoma"/>
          </rPr>
          <t xml:space="preserve">Enter the usage rate information supplied by the customer.  This information must be in the same units as the price per unit.
</t>
        </r>
      </text>
    </comment>
    <comment ref="C14" authorId="0" shapeId="0">
      <text>
        <r>
          <rPr>
            <sz val="8"/>
            <color indexed="81"/>
            <rFont val="Tahoma"/>
          </rPr>
          <t xml:space="preserve">Enter the quanity of soap per packaged unit.
</t>
        </r>
      </text>
    </comment>
    <comment ref="D14" authorId="0" shapeId="0">
      <text>
        <r>
          <rPr>
            <sz val="8"/>
            <color indexed="81"/>
            <rFont val="Tahoma"/>
          </rPr>
          <t xml:space="preserve">Enter the quanity of soap per packaged unit.
</t>
        </r>
      </text>
    </comment>
    <comment ref="C15" authorId="0" shapeId="0">
      <text>
        <r>
          <rPr>
            <sz val="8"/>
            <color indexed="81"/>
            <rFont val="Tahoma"/>
          </rPr>
          <t>The average user uses 4.2 grams of liquid hand soap each time they wash their hands.  This equates to 3 pumps of the typical dispenser.</t>
        </r>
      </text>
    </comment>
    <comment ref="D15" authorId="0" shapeId="0">
      <text>
        <r>
          <rPr>
            <sz val="8"/>
            <color indexed="81"/>
            <rFont val="Tahoma"/>
          </rPr>
          <t>The average user uses 4.2 grams of liquid hand soap each time they wash their hands.  This equates to 3 pumps of the typical dispenser.</t>
        </r>
      </text>
    </comment>
  </commentList>
</comments>
</file>

<file path=xl/sharedStrings.xml><?xml version="1.0" encoding="utf-8"?>
<sst xmlns="http://schemas.openxmlformats.org/spreadsheetml/2006/main" count="67" uniqueCount="37">
  <si>
    <r>
      <rPr>
        <sz val="12"/>
        <color indexed="9"/>
        <rFont val="Arial"/>
        <family val="2"/>
      </rPr>
      <t xml:space="preserve">                                                                                        </t>
    </r>
    <r>
      <rPr>
        <b/>
        <sz val="12"/>
        <color indexed="9"/>
        <rFont val="Arial"/>
        <family val="2"/>
      </rPr>
      <t>Foaming Hand Soaps</t>
    </r>
    <r>
      <rPr>
        <b/>
        <sz val="11"/>
        <color indexed="9"/>
        <rFont val="Arial"/>
        <family val="2"/>
      </rPr>
      <t xml:space="preserve">   </t>
    </r>
    <r>
      <rPr>
        <sz val="11"/>
        <color indexed="9"/>
        <rFont val="Arial"/>
        <family val="2"/>
      </rPr>
      <t xml:space="preserve">     </t>
    </r>
    <r>
      <rPr>
        <sz val="10"/>
        <color indexed="9"/>
        <rFont val="Arial"/>
        <family val="2"/>
      </rPr>
      <t xml:space="preserve">         </t>
    </r>
    <r>
      <rPr>
        <sz val="11"/>
        <color indexed="9"/>
        <rFont val="Arial"/>
        <family val="2"/>
      </rPr>
      <t>Let us show you how you can save by replacing liquid soap with Fikes Foam Soap.</t>
    </r>
  </si>
  <si>
    <t xml:space="preserve">  Do the Math Worksheet -  See the Savings for Yourself</t>
  </si>
  <si>
    <t>Prepared for:</t>
  </si>
  <si>
    <t>Enter Information in the Unshaded Boxes ONLY.</t>
  </si>
  <si>
    <t>Annual Expense</t>
  </si>
  <si>
    <t xml:space="preserve"> per year</t>
  </si>
  <si>
    <t>Percent Savings</t>
  </si>
  <si>
    <r>
      <t>Dislaimer</t>
    </r>
    <r>
      <rPr>
        <sz val="10"/>
        <rFont val="Arial"/>
      </rPr>
      <t>:  This worksheet is for illustration purposes to show the potential for savings with the</t>
    </r>
  </si>
  <si>
    <t>a Foam Soap System.  It not intended for preparing quotations or determining</t>
  </si>
  <si>
    <t>supply requirements.  Savings calculations are for illustrative purposes only.</t>
  </si>
  <si>
    <r>
      <rPr>
        <b/>
        <sz val="11"/>
        <color indexed="9"/>
        <rFont val="Arial"/>
        <family val="2"/>
      </rPr>
      <t xml:space="preserve">Foaming Hand Soaps  </t>
    </r>
    <r>
      <rPr>
        <sz val="11"/>
        <color indexed="9"/>
        <rFont val="Arial"/>
        <family val="2"/>
      </rPr>
      <t>Compare bulk re-fill liquid soaps  to the bulk refill cartridge  Fikes Foam Soap.</t>
    </r>
  </si>
  <si>
    <t>Price per case</t>
  </si>
  <si>
    <t>Capacity per cartridge</t>
  </si>
  <si>
    <t>Cartridges per case</t>
  </si>
  <si>
    <t>Output per pump</t>
  </si>
  <si>
    <t>Gojo</t>
  </si>
  <si>
    <t>Cost per pump</t>
  </si>
  <si>
    <t>Foam Soap Competitor</t>
  </si>
  <si>
    <t xml:space="preserve"> Luxe Foam Soap</t>
  </si>
  <si>
    <t>Luxe Fresh Scent</t>
  </si>
  <si>
    <t>Cost per 1000 pumps</t>
  </si>
  <si>
    <t>Luxe Foam Soap Savings</t>
  </si>
  <si>
    <t>Betco Clario</t>
  </si>
  <si>
    <t>Kutol</t>
  </si>
  <si>
    <t>Hillyard</t>
  </si>
  <si>
    <t>Buckeye Symmetry</t>
  </si>
  <si>
    <t>Clorox</t>
  </si>
  <si>
    <t>Dial</t>
  </si>
  <si>
    <t>GP</t>
  </si>
  <si>
    <t>Kimberly Clark</t>
  </si>
  <si>
    <t>Comparing cartridge foam soap systems can be confusing.  This calculator makes it easy to do a side by side cost comparison.</t>
  </si>
  <si>
    <t>Apples to Apples Comparison-  See the Savings for Yourself</t>
  </si>
  <si>
    <t>6x1000</t>
  </si>
  <si>
    <t>Luxe Foam Soap System.  It not intended for preparing quotations or determining</t>
  </si>
  <si>
    <t>Distributor Sales Rep</t>
  </si>
  <si>
    <t>JFK School</t>
  </si>
  <si>
    <t>John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</si>
</sst>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000"/>
  </numFmts>
  <fonts count="22" x14ac:knownFonts="1">
    <font>
      <sz val="10"/>
      <name val="Arial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4"/>
      <color indexed="9"/>
      <name val="Arial"/>
      <family val="2"/>
    </font>
    <font>
      <sz val="12"/>
      <name val="Arial"/>
      <family val="2"/>
    </font>
    <font>
      <sz val="16"/>
      <color indexed="9"/>
      <name val="Arial"/>
      <family val="2"/>
    </font>
    <font>
      <b/>
      <sz val="12"/>
      <name val="Arial"/>
      <family val="2"/>
    </font>
    <font>
      <sz val="12"/>
      <name val="Arial"/>
    </font>
    <font>
      <b/>
      <sz val="12"/>
      <name val="Arial"/>
    </font>
    <font>
      <b/>
      <sz val="11"/>
      <name val="Arial"/>
      <family val="2"/>
    </font>
    <font>
      <b/>
      <sz val="11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</font>
    <font>
      <b/>
      <sz val="10"/>
      <name val="Arial"/>
      <family val="2"/>
    </font>
    <font>
      <sz val="8"/>
      <color indexed="81"/>
      <name val="Tahoma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justify" wrapText="1"/>
    </xf>
    <xf numFmtId="0" fontId="3" fillId="2" borderId="0" xfId="0" applyFont="1" applyFill="1" applyAlignment="1">
      <alignment horizontal="justify" wrapText="1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3" borderId="0" xfId="0" applyFont="1" applyFill="1" applyAlignment="1">
      <alignment horizontal="left"/>
    </xf>
    <xf numFmtId="0" fontId="0" fillId="3" borderId="0" xfId="0" applyFill="1"/>
    <xf numFmtId="0" fontId="8" fillId="3" borderId="1" xfId="0" applyFont="1" applyFill="1" applyBorder="1" applyAlignment="1">
      <alignment horizontal="center"/>
    </xf>
    <xf numFmtId="14" fontId="5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11" fillId="0" borderId="0" xfId="0" applyFont="1" applyBorder="1"/>
    <xf numFmtId="0" fontId="12" fillId="3" borderId="1" xfId="0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/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13" fillId="3" borderId="1" xfId="0" applyFont="1" applyFill="1" applyBorder="1"/>
    <xf numFmtId="0" fontId="8" fillId="0" borderId="1" xfId="0" applyFont="1" applyBorder="1" applyAlignment="1" applyProtection="1">
      <alignment horizontal="center" vertical="center"/>
      <protection locked="0"/>
    </xf>
    <xf numFmtId="0" fontId="14" fillId="3" borderId="1" xfId="0" applyFont="1" applyFill="1" applyBorder="1"/>
    <xf numFmtId="0" fontId="11" fillId="0" borderId="1" xfId="0" applyFont="1" applyBorder="1" applyAlignment="1" applyProtection="1">
      <alignment horizontal="center" vertical="center"/>
      <protection locked="0"/>
    </xf>
    <xf numFmtId="164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top"/>
    </xf>
    <xf numFmtId="0" fontId="13" fillId="5" borderId="0" xfId="0" applyFont="1" applyFill="1" applyBorder="1" applyAlignment="1">
      <alignment horizontal="left"/>
    </xf>
    <xf numFmtId="0" fontId="0" fillId="5" borderId="0" xfId="0" applyFill="1"/>
    <xf numFmtId="164" fontId="16" fillId="5" borderId="0" xfId="0" applyNumberFormat="1" applyFont="1" applyFill="1" applyBorder="1" applyAlignment="1" applyProtection="1">
      <alignment horizontal="right"/>
      <protection hidden="1"/>
    </xf>
    <xf numFmtId="0" fontId="17" fillId="5" borderId="0" xfId="0" applyFont="1" applyFill="1" applyBorder="1"/>
    <xf numFmtId="0" fontId="16" fillId="5" borderId="0" xfId="0" applyFont="1" applyFill="1" applyBorder="1" applyAlignment="1">
      <alignment horizontal="left"/>
    </xf>
    <xf numFmtId="0" fontId="13" fillId="5" borderId="0" xfId="0" applyFont="1" applyFill="1" applyBorder="1"/>
    <xf numFmtId="9" fontId="16" fillId="5" borderId="0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Fill="1" applyBorder="1"/>
    <xf numFmtId="0" fontId="0" fillId="0" borderId="0" xfId="0" applyFill="1" applyBorder="1"/>
    <xf numFmtId="9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Border="1"/>
    <xf numFmtId="0" fontId="18" fillId="0" borderId="0" xfId="0" applyFont="1"/>
    <xf numFmtId="0" fontId="15" fillId="0" borderId="0" xfId="0" applyFont="1"/>
    <xf numFmtId="0" fontId="11" fillId="5" borderId="1" xfId="0" applyFont="1" applyFill="1" applyBorder="1" applyAlignment="1" applyProtection="1">
      <alignment horizontal="center" vertical="center"/>
      <protection hidden="1"/>
    </xf>
    <xf numFmtId="164" fontId="11" fillId="5" borderId="1" xfId="0" applyNumberFormat="1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/>
      <protection hidden="1"/>
    </xf>
    <xf numFmtId="165" fontId="11" fillId="6" borderId="1" xfId="0" applyNumberFormat="1" applyFont="1" applyFill="1" applyBorder="1" applyAlignment="1" applyProtection="1">
      <alignment horizontal="center" vertical="center"/>
      <protection hidden="1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164" fontId="11" fillId="7" borderId="1" xfId="0" applyNumberFormat="1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horizontal="center"/>
      <protection locked="0"/>
    </xf>
    <xf numFmtId="0" fontId="8" fillId="7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justify" vertical="center" wrapText="1"/>
    </xf>
    <xf numFmtId="0" fontId="4" fillId="3" borderId="0" xfId="0" applyFont="1" applyFill="1" applyAlignment="1">
      <alignment horizontal="right"/>
    </xf>
    <xf numFmtId="0" fontId="11" fillId="7" borderId="1" xfId="0" applyFont="1" applyFill="1" applyBorder="1" applyAlignment="1" applyProtection="1">
      <alignment horizontal="center" vertical="center"/>
      <protection locked="0" hidden="1"/>
    </xf>
    <xf numFmtId="164" fontId="11" fillId="7" borderId="1" xfId="0" applyNumberFormat="1" applyFont="1" applyFill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Cost Comparison</a:t>
            </a:r>
          </a:p>
        </c:rich>
      </c:tx>
      <c:layout>
        <c:manualLayout>
          <c:xMode val="edge"/>
          <c:yMode val="edge"/>
          <c:x val="0.38113194787849586"/>
          <c:y val="4.9675369526177649E-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58593581599403"/>
          <c:y val="0.19258461113413455"/>
          <c:w val="0.8"/>
          <c:h val="0.4226804123711340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472445702818257E-2"/>
                  <c:y val="-7.5208878999450682E-2"/>
                </c:manualLayout>
              </c:layout>
              <c:numFmt formatCode="\$#,##0.0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9F9-4A1B-940F-404D7B5F2DFA}"/>
                </c:ext>
              </c:extLst>
            </c:dLbl>
            <c:dLbl>
              <c:idx val="1"/>
              <c:layout>
                <c:manualLayout>
                  <c:x val="2.6109245778239941E-2"/>
                  <c:y val="-7.9228292339746209E-2"/>
                </c:manualLayout>
              </c:layout>
              <c:numFmt formatCode="\$#,##0.0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9F9-4A1B-940F-404D7B5F2DFA}"/>
                </c:ext>
              </c:extLst>
            </c:dLbl>
            <c:numFmt formatCode="\$#,##0.0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 (2)'!$C$18:$D$18</c:f>
              <c:numCache>
                <c:formatCode>"$"#,##0.00</c:formatCode>
                <c:ptCount val="2"/>
                <c:pt idx="0">
                  <c:v>5302.8571428571431</c:v>
                </c:pt>
                <c:pt idx="1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F9-4A1B-940F-404D7B5F2D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6334792"/>
        <c:axId val="1"/>
        <c:axId val="0"/>
      </c:bar3DChart>
      <c:catAx>
        <c:axId val="386334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Luxe Foam Soap</a:t>
                </a:r>
                <a:r>
                  <a:rPr lang="en-US" baseline="0"/>
                  <a:t> vs the Competition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5556265611726068"/>
              <c:y val="0.73053018372703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334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Cost Comparison</a:t>
            </a:r>
          </a:p>
        </c:rich>
      </c:tx>
      <c:layout>
        <c:manualLayout>
          <c:xMode val="edge"/>
          <c:yMode val="edge"/>
          <c:x val="0.38113194787849586"/>
          <c:y val="4.9675369526177649E-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58593581599403"/>
          <c:y val="0.19258461113413455"/>
          <c:w val="0.8"/>
          <c:h val="0.4226804123711340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472445702818257E-2"/>
                  <c:y val="-7.5208878999450682E-2"/>
                </c:manualLayout>
              </c:layout>
              <c:numFmt formatCode="\$#,##0.0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60-48BF-ACE3-992384AFCFE7}"/>
                </c:ext>
              </c:extLst>
            </c:dLbl>
            <c:dLbl>
              <c:idx val="1"/>
              <c:layout>
                <c:manualLayout>
                  <c:x val="2.6109245778239941E-2"/>
                  <c:y val="-7.9228292339746209E-2"/>
                </c:manualLayout>
              </c:layout>
              <c:numFmt formatCode="\$#,##0.0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60-48BF-ACE3-992384AFCFE7}"/>
                </c:ext>
              </c:extLst>
            </c:dLbl>
            <c:numFmt formatCode="\$#,##0.0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'C'!$C$18:$D$18</c:f>
              <c:numCache>
                <c:formatCode>"$"#,##0.00</c:formatCode>
                <c:ptCount val="2"/>
                <c:pt idx="0">
                  <c:v>2929.786159286075</c:v>
                </c:pt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60-48BF-ACE3-992384AFCF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86334792"/>
        <c:axId val="1"/>
        <c:axId val="0"/>
      </c:bar3DChart>
      <c:catAx>
        <c:axId val="386334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Luxe</a:t>
                </a:r>
                <a:r>
                  <a:rPr lang="en-US" baseline="0"/>
                  <a:t> vs the Competion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1047408928956344"/>
              <c:y val="0.751582815305981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334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19</xdr:row>
      <xdr:rowOff>0</xdr:rowOff>
    </xdr:from>
    <xdr:to>
      <xdr:col>3</xdr:col>
      <xdr:colOff>1895475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464604</xdr:colOff>
      <xdr:row>0</xdr:row>
      <xdr:rowOff>66675</xdr:rowOff>
    </xdr:from>
    <xdr:to>
      <xdr:col>1</xdr:col>
      <xdr:colOff>1327548</xdr:colOff>
      <xdr:row>1</xdr:row>
      <xdr:rowOff>38100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254" y="66675"/>
          <a:ext cx="862944" cy="1552575"/>
        </a:xfrm>
        <a:prstGeom prst="rect">
          <a:avLst/>
        </a:prstGeom>
      </xdr:spPr>
    </xdr:pic>
    <xdr:clientData/>
  </xdr:twoCellAnchor>
  <xdr:twoCellAnchor editAs="oneCell">
    <xdr:from>
      <xdr:col>1</xdr:col>
      <xdr:colOff>1751380</xdr:colOff>
      <xdr:row>0</xdr:row>
      <xdr:rowOff>66674</xdr:rowOff>
    </xdr:from>
    <xdr:to>
      <xdr:col>2</xdr:col>
      <xdr:colOff>108873</xdr:colOff>
      <xdr:row>0</xdr:row>
      <xdr:rowOff>1571625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9030" y="66674"/>
          <a:ext cx="805418" cy="1504951"/>
        </a:xfrm>
        <a:prstGeom prst="rect">
          <a:avLst/>
        </a:prstGeom>
      </xdr:spPr>
    </xdr:pic>
    <xdr:clientData/>
  </xdr:twoCellAnchor>
  <xdr:twoCellAnchor editAs="oneCell">
    <xdr:from>
      <xdr:col>2</xdr:col>
      <xdr:colOff>510546</xdr:colOff>
      <xdr:row>0</xdr:row>
      <xdr:rowOff>0</xdr:rowOff>
    </xdr:from>
    <xdr:to>
      <xdr:col>2</xdr:col>
      <xdr:colOff>1352550</xdr:colOff>
      <xdr:row>1</xdr:row>
      <xdr:rowOff>34659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3321" y="0"/>
          <a:ext cx="842004" cy="1615809"/>
        </a:xfrm>
        <a:prstGeom prst="rect">
          <a:avLst/>
        </a:prstGeom>
      </xdr:spPr>
    </xdr:pic>
    <xdr:clientData/>
  </xdr:twoCellAnchor>
  <xdr:oneCellAnchor>
    <xdr:from>
      <xdr:col>8</xdr:col>
      <xdr:colOff>76200</xdr:colOff>
      <xdr:row>3</xdr:row>
      <xdr:rowOff>95250</xdr:rowOff>
    </xdr:from>
    <xdr:ext cx="2200275" cy="1266826"/>
    <xdr:sp macro="" textlink="">
      <xdr:nvSpPr>
        <xdr:cNvPr id="3" name="TextBox 2"/>
        <xdr:cNvSpPr txBox="1"/>
      </xdr:nvSpPr>
      <xdr:spPr>
        <a:xfrm>
          <a:off x="7058025" y="2181225"/>
          <a:ext cx="2200275" cy="126682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000"/>
            <a:t>Enter</a:t>
          </a:r>
          <a:r>
            <a:rPr lang="en-US" sz="2000" baseline="0"/>
            <a:t> information in the YELLOW Boxes Only</a:t>
          </a:r>
          <a:endParaRPr lang="en-US" sz="20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19</xdr:row>
      <xdr:rowOff>0</xdr:rowOff>
    </xdr:from>
    <xdr:to>
      <xdr:col>3</xdr:col>
      <xdr:colOff>1895475</xdr:colOff>
      <xdr:row>30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142875</xdr:colOff>
      <xdr:row>0</xdr:row>
      <xdr:rowOff>9525</xdr:rowOff>
    </xdr:from>
    <xdr:to>
      <xdr:col>2</xdr:col>
      <xdr:colOff>1533525</xdr:colOff>
      <xdr:row>0</xdr:row>
      <xdr:rowOff>1562100</xdr:rowOff>
    </xdr:to>
    <xdr:pic>
      <xdr:nvPicPr>
        <xdr:cNvPr id="4" name="Picture 11" descr="Foaming Dispenser In Us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9525"/>
          <a:ext cx="13906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0</xdr:row>
      <xdr:rowOff>104775</xdr:rowOff>
    </xdr:from>
    <xdr:to>
      <xdr:col>1</xdr:col>
      <xdr:colOff>1790700</xdr:colOff>
      <xdr:row>0</xdr:row>
      <xdr:rowOff>581025</xdr:rowOff>
    </xdr:to>
    <xdr:pic>
      <xdr:nvPicPr>
        <xdr:cNvPr id="5" name="Picture 6" descr="Fikes of MN logo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04775"/>
          <a:ext cx="15621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133350</xdr:rowOff>
    </xdr:from>
    <xdr:to>
      <xdr:col>3</xdr:col>
      <xdr:colOff>1581150</xdr:colOff>
      <xdr:row>0</xdr:row>
      <xdr:rowOff>609600</xdr:rowOff>
    </xdr:to>
    <xdr:pic>
      <xdr:nvPicPr>
        <xdr:cNvPr id="6" name="Picture 7" descr="Fikes of MN logo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133350"/>
          <a:ext cx="15621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</sheetPr>
  <dimension ref="A1:H38"/>
  <sheetViews>
    <sheetView tabSelected="1" zoomScaleNormal="100" workbookViewId="0">
      <selection activeCell="C3" sqref="C3"/>
    </sheetView>
  </sheetViews>
  <sheetFormatPr defaultRowHeight="12.75" x14ac:dyDescent="0.2"/>
  <cols>
    <col min="1" max="1" width="3.7109375" customWidth="1"/>
    <col min="2" max="2" width="36.7109375" customWidth="1"/>
    <col min="3" max="3" width="28.7109375" customWidth="1"/>
    <col min="4" max="4" width="24.7109375" customWidth="1"/>
    <col min="5" max="8" width="0" hidden="1" customWidth="1"/>
  </cols>
  <sheetData>
    <row r="1" spans="1:8" ht="125.1" customHeight="1" x14ac:dyDescent="0.2">
      <c r="A1" s="1"/>
      <c r="B1" s="2"/>
      <c r="C1" s="1"/>
      <c r="D1" s="51" t="s">
        <v>30</v>
      </c>
    </row>
    <row r="2" spans="1:8" ht="24.95" customHeight="1" x14ac:dyDescent="0.2">
      <c r="A2" s="4" t="s">
        <v>31</v>
      </c>
      <c r="B2" s="5"/>
      <c r="C2" s="5"/>
      <c r="D2" s="6"/>
    </row>
    <row r="3" spans="1:8" ht="15" customHeight="1" x14ac:dyDescent="0.25">
      <c r="A3" s="7"/>
      <c r="B3" s="52" t="s">
        <v>2</v>
      </c>
      <c r="C3" s="49" t="s">
        <v>35</v>
      </c>
      <c r="D3" s="10">
        <f ca="1">TODAY()</f>
        <v>43787</v>
      </c>
    </row>
    <row r="4" spans="1:8" ht="15" customHeight="1" x14ac:dyDescent="0.3">
      <c r="A4" s="7"/>
      <c r="B4" s="52" t="s">
        <v>34</v>
      </c>
      <c r="C4" s="49" t="s">
        <v>36</v>
      </c>
      <c r="D4" s="11"/>
    </row>
    <row r="5" spans="1:8" ht="15" customHeight="1" x14ac:dyDescent="0.2">
      <c r="A5" s="6"/>
      <c r="B5" s="6"/>
      <c r="C5" s="6"/>
      <c r="D5" s="6"/>
    </row>
    <row r="6" spans="1:8" ht="15" customHeight="1" x14ac:dyDescent="0.25">
      <c r="A6" s="12" t="s">
        <v>17</v>
      </c>
      <c r="B6" s="6"/>
      <c r="C6" s="49" t="s">
        <v>15</v>
      </c>
      <c r="D6" s="6"/>
      <c r="F6" t="s">
        <v>22</v>
      </c>
      <c r="H6" t="s">
        <v>32</v>
      </c>
    </row>
    <row r="7" spans="1:8" ht="15" customHeight="1" x14ac:dyDescent="0.2">
      <c r="A7" s="6"/>
      <c r="B7" s="6"/>
      <c r="C7" s="6"/>
      <c r="D7" s="6"/>
      <c r="F7" t="s">
        <v>23</v>
      </c>
    </row>
    <row r="8" spans="1:8" ht="15.75" x14ac:dyDescent="0.25">
      <c r="A8" s="12" t="s">
        <v>18</v>
      </c>
      <c r="B8" s="6"/>
      <c r="C8" s="50" t="s">
        <v>19</v>
      </c>
      <c r="D8" s="6"/>
      <c r="F8" t="s">
        <v>25</v>
      </c>
    </row>
    <row r="9" spans="1:8" x14ac:dyDescent="0.2">
      <c r="A9" s="6"/>
      <c r="B9" s="6"/>
      <c r="C9" s="6"/>
      <c r="D9" s="6"/>
      <c r="F9" t="s">
        <v>24</v>
      </c>
    </row>
    <row r="10" spans="1:8" ht="35.1" customHeight="1" x14ac:dyDescent="0.2">
      <c r="A10" s="15" t="s">
        <v>3</v>
      </c>
    </row>
    <row r="11" spans="1:8" ht="18" customHeight="1" x14ac:dyDescent="0.25">
      <c r="B11" s="16"/>
      <c r="C11" s="17" t="str">
        <f>C8</f>
        <v>Luxe Fresh Scent</v>
      </c>
      <c r="D11" s="18" t="str">
        <f>C6</f>
        <v>Gojo</v>
      </c>
      <c r="F11" t="s">
        <v>26</v>
      </c>
    </row>
    <row r="12" spans="1:8" ht="20.100000000000001" customHeight="1" x14ac:dyDescent="0.25">
      <c r="B12" s="19" t="s">
        <v>11</v>
      </c>
      <c r="C12" s="46">
        <v>58</v>
      </c>
      <c r="D12" s="46">
        <v>45</v>
      </c>
      <c r="F12" t="s">
        <v>15</v>
      </c>
    </row>
    <row r="13" spans="1:8" ht="20.100000000000001" customHeight="1" x14ac:dyDescent="0.25">
      <c r="B13" s="21" t="s">
        <v>13</v>
      </c>
      <c r="C13" s="44">
        <v>6</v>
      </c>
      <c r="D13" s="47">
        <v>4</v>
      </c>
      <c r="F13" t="s">
        <v>27</v>
      </c>
    </row>
    <row r="14" spans="1:8" ht="20.100000000000001" customHeight="1" x14ac:dyDescent="0.25">
      <c r="B14" s="23" t="s">
        <v>12</v>
      </c>
      <c r="C14" s="45">
        <v>1000</v>
      </c>
      <c r="D14" s="48">
        <v>1200</v>
      </c>
      <c r="F14" t="s">
        <v>28</v>
      </c>
    </row>
    <row r="15" spans="1:8" ht="20.100000000000001" customHeight="1" x14ac:dyDescent="0.25">
      <c r="B15" s="19" t="s">
        <v>14</v>
      </c>
      <c r="C15" s="42">
        <v>0.6</v>
      </c>
      <c r="D15" s="53">
        <v>0.7</v>
      </c>
      <c r="F15" t="s">
        <v>29</v>
      </c>
    </row>
    <row r="16" spans="1:8" ht="20.100000000000001" customHeight="1" x14ac:dyDescent="0.25">
      <c r="B16" s="19" t="s">
        <v>16</v>
      </c>
      <c r="C16" s="43">
        <f>C12/((C14/C15)*C13)</f>
        <v>5.7999999999999996E-3</v>
      </c>
      <c r="D16" s="43">
        <f>D12/((D14/D15)*D13)</f>
        <v>6.5624999999999998E-3</v>
      </c>
    </row>
    <row r="17" spans="1:4" ht="20.100000000000001" customHeight="1" x14ac:dyDescent="0.25">
      <c r="B17" s="21" t="s">
        <v>20</v>
      </c>
      <c r="C17" s="25">
        <f>((C12/C13)/(C14/C15)*1000)</f>
        <v>5.8</v>
      </c>
      <c r="D17" s="25">
        <f>((D12/D13)/(D14/D15)*1000)</f>
        <v>6.5625</v>
      </c>
    </row>
    <row r="18" spans="1:4" ht="20.100000000000001" customHeight="1" x14ac:dyDescent="0.25">
      <c r="B18" s="19" t="s">
        <v>4</v>
      </c>
      <c r="C18" s="25">
        <f>(((D18/D12)*D13)*(D14/D15))*C16</f>
        <v>5302.8571428571431</v>
      </c>
      <c r="D18" s="54">
        <v>6000</v>
      </c>
    </row>
    <row r="19" spans="1:4" ht="35.1" customHeight="1" x14ac:dyDescent="0.2">
      <c r="C19" s="26"/>
    </row>
    <row r="31" spans="1:4" ht="18" x14ac:dyDescent="0.25">
      <c r="A31" s="27" t="s">
        <v>21</v>
      </c>
      <c r="B31" s="28"/>
      <c r="C31" s="29">
        <f>D18-C18</f>
        <v>697.14285714285688</v>
      </c>
      <c r="D31" s="30" t="s">
        <v>5</v>
      </c>
    </row>
    <row r="32" spans="1:4" ht="8.1" customHeight="1" x14ac:dyDescent="0.25">
      <c r="A32" s="31"/>
      <c r="B32" s="28"/>
      <c r="C32" s="29"/>
      <c r="D32" s="30"/>
    </row>
    <row r="33" spans="1:4" ht="18" x14ac:dyDescent="0.25">
      <c r="A33" s="32" t="s">
        <v>6</v>
      </c>
      <c r="B33" s="28"/>
      <c r="C33" s="33">
        <f>D18/C18-1</f>
        <v>0.13146551724137923</v>
      </c>
      <c r="D33" s="30" t="s">
        <v>5</v>
      </c>
    </row>
    <row r="34" spans="1:4" ht="18" x14ac:dyDescent="0.25">
      <c r="A34" s="34"/>
      <c r="B34" s="35"/>
      <c r="C34" s="36"/>
      <c r="D34" s="37"/>
    </row>
    <row r="36" spans="1:4" x14ac:dyDescent="0.2">
      <c r="A36" s="38" t="s">
        <v>7</v>
      </c>
    </row>
    <row r="37" spans="1:4" x14ac:dyDescent="0.2">
      <c r="A37" s="39" t="s">
        <v>33</v>
      </c>
    </row>
    <row r="38" spans="1:4" x14ac:dyDescent="0.2">
      <c r="A38" t="s">
        <v>9</v>
      </c>
    </row>
  </sheetData>
  <sheetProtection algorithmName="SHA-512" hashValue="eLu/aEH6EMGxD1Cud9LWo941nKrNQxm26NB9ihUb7bN6n9E+hNjGuPnshAYt8Fl26fsknfNzHTMZIbDf4E9HUA==" saltValue="LipqYBMJcpqpBTnny5tmMQ==" spinCount="100000" sheet="1" selectLockedCells="1"/>
  <pageMargins left="0.5" right="0.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</sheetPr>
  <dimension ref="A1:F39"/>
  <sheetViews>
    <sheetView topLeftCell="A2" zoomScaleNormal="100" workbookViewId="0">
      <selection activeCell="F17" sqref="F17"/>
    </sheetView>
  </sheetViews>
  <sheetFormatPr defaultRowHeight="12.75" x14ac:dyDescent="0.2"/>
  <cols>
    <col min="1" max="1" width="3.7109375" customWidth="1"/>
    <col min="2" max="4" width="28.7109375" customWidth="1"/>
  </cols>
  <sheetData>
    <row r="1" spans="1:6" ht="125.1" customHeight="1" x14ac:dyDescent="0.2">
      <c r="A1" s="1"/>
      <c r="B1" s="2" t="s">
        <v>10</v>
      </c>
      <c r="C1" s="1"/>
      <c r="D1" s="3" t="s">
        <v>0</v>
      </c>
    </row>
    <row r="2" spans="1:6" ht="24.95" customHeight="1" x14ac:dyDescent="0.2">
      <c r="A2" s="4" t="s">
        <v>1</v>
      </c>
      <c r="B2" s="5"/>
      <c r="C2" s="5"/>
      <c r="D2" s="6"/>
    </row>
    <row r="3" spans="1:6" ht="15" customHeight="1" x14ac:dyDescent="0.25">
      <c r="A3" s="7" t="s">
        <v>2</v>
      </c>
      <c r="B3" s="8"/>
      <c r="C3" s="9"/>
      <c r="D3" s="10">
        <f ca="1">TODAY()</f>
        <v>43787</v>
      </c>
    </row>
    <row r="4" spans="1:6" ht="15" customHeight="1" x14ac:dyDescent="0.3">
      <c r="A4" s="11"/>
      <c r="B4" s="8"/>
      <c r="C4" s="9"/>
      <c r="D4" s="11"/>
    </row>
    <row r="5" spans="1:6" ht="15" customHeight="1" x14ac:dyDescent="0.2">
      <c r="A5" s="6"/>
      <c r="B5" s="6"/>
      <c r="C5" s="6"/>
      <c r="D5" s="6"/>
    </row>
    <row r="6" spans="1:6" ht="15" customHeight="1" x14ac:dyDescent="0.25">
      <c r="A6" s="12" t="s">
        <v>17</v>
      </c>
      <c r="B6" s="6"/>
      <c r="C6" s="13" t="s">
        <v>22</v>
      </c>
      <c r="D6" s="6"/>
      <c r="F6" t="s">
        <v>22</v>
      </c>
    </row>
    <row r="7" spans="1:6" ht="15" customHeight="1" x14ac:dyDescent="0.2">
      <c r="A7" s="6"/>
      <c r="B7" s="6"/>
      <c r="C7" s="6"/>
      <c r="D7" s="6"/>
      <c r="F7" t="s">
        <v>23</v>
      </c>
    </row>
    <row r="8" spans="1:6" ht="15.75" x14ac:dyDescent="0.25">
      <c r="A8" s="12" t="s">
        <v>18</v>
      </c>
      <c r="B8" s="6"/>
      <c r="C8" s="14" t="s">
        <v>19</v>
      </c>
      <c r="D8" s="6"/>
      <c r="F8" t="s">
        <v>25</v>
      </c>
    </row>
    <row r="9" spans="1:6" x14ac:dyDescent="0.2">
      <c r="A9" s="6"/>
      <c r="B9" s="6"/>
      <c r="C9" s="6"/>
      <c r="D9" s="6"/>
      <c r="F9" t="s">
        <v>24</v>
      </c>
    </row>
    <row r="10" spans="1:6" ht="39.950000000000003" customHeight="1" x14ac:dyDescent="0.2">
      <c r="A10" s="15" t="s">
        <v>3</v>
      </c>
    </row>
    <row r="11" spans="1:6" ht="18" customHeight="1" x14ac:dyDescent="0.25">
      <c r="B11" s="16"/>
      <c r="C11" s="17" t="str">
        <f>C8</f>
        <v>Luxe Fresh Scent</v>
      </c>
      <c r="D11" s="18" t="str">
        <f>C6</f>
        <v>Betco Clario</v>
      </c>
      <c r="F11" t="s">
        <v>26</v>
      </c>
    </row>
    <row r="12" spans="1:6" ht="20.100000000000001" customHeight="1" x14ac:dyDescent="0.25">
      <c r="B12" s="19" t="s">
        <v>11</v>
      </c>
      <c r="C12" s="20">
        <v>58</v>
      </c>
      <c r="D12" s="20">
        <v>59.39</v>
      </c>
      <c r="F12" t="s">
        <v>15</v>
      </c>
    </row>
    <row r="13" spans="1:6" ht="20.100000000000001" customHeight="1" x14ac:dyDescent="0.25">
      <c r="B13" s="21" t="s">
        <v>13</v>
      </c>
      <c r="C13" s="22">
        <v>6</v>
      </c>
      <c r="D13" s="22">
        <v>6</v>
      </c>
      <c r="F13" t="s">
        <v>27</v>
      </c>
    </row>
    <row r="14" spans="1:6" ht="20.100000000000001" customHeight="1" x14ac:dyDescent="0.25">
      <c r="B14" s="23" t="s">
        <v>12</v>
      </c>
      <c r="C14" s="24">
        <v>1000</v>
      </c>
      <c r="D14" s="24">
        <v>1000</v>
      </c>
      <c r="F14" t="s">
        <v>28</v>
      </c>
    </row>
    <row r="15" spans="1:6" ht="20.100000000000001" customHeight="1" x14ac:dyDescent="0.25">
      <c r="B15" s="19" t="s">
        <v>14</v>
      </c>
      <c r="C15" s="40">
        <v>0.6</v>
      </c>
      <c r="D15" s="40">
        <v>0.6</v>
      </c>
      <c r="F15" t="s">
        <v>29</v>
      </c>
    </row>
    <row r="16" spans="1:6" ht="20.100000000000001" customHeight="1" x14ac:dyDescent="0.25">
      <c r="B16" s="19" t="s">
        <v>16</v>
      </c>
      <c r="C16" s="43">
        <f>C12/((C14/C15)*C13)</f>
        <v>5.7999999999999996E-3</v>
      </c>
      <c r="D16" s="43">
        <f>D12/((D14/D15)*D13)</f>
        <v>5.9389999999999998E-3</v>
      </c>
    </row>
    <row r="17" spans="1:4" ht="20.100000000000001" customHeight="1" x14ac:dyDescent="0.25">
      <c r="B17" s="21" t="s">
        <v>20</v>
      </c>
      <c r="C17" s="25">
        <f>((C12/C13)/(C14/C15)*1000)</f>
        <v>5.8</v>
      </c>
      <c r="D17" s="25">
        <f>((D12/D13)/(D14/D15)*1000)</f>
        <v>5.9390000000000001</v>
      </c>
    </row>
    <row r="18" spans="1:4" ht="20.100000000000001" customHeight="1" x14ac:dyDescent="0.25">
      <c r="B18" s="19" t="s">
        <v>4</v>
      </c>
      <c r="C18" s="25">
        <f>(((D18/D12)*D13)*(D14/D15))*C16</f>
        <v>2929.786159286075</v>
      </c>
      <c r="D18" s="41">
        <v>3000</v>
      </c>
    </row>
    <row r="19" spans="1:4" ht="35.1" customHeight="1" x14ac:dyDescent="0.2">
      <c r="C19" s="26"/>
    </row>
    <row r="32" spans="1:4" ht="18" x14ac:dyDescent="0.25">
      <c r="A32" s="27" t="s">
        <v>21</v>
      </c>
      <c r="B32" s="28"/>
      <c r="C32" s="29">
        <f>C18-D18</f>
        <v>-70.213840713925038</v>
      </c>
      <c r="D32" s="30" t="s">
        <v>5</v>
      </c>
    </row>
    <row r="33" spans="1:4" ht="8.1" customHeight="1" x14ac:dyDescent="0.25">
      <c r="A33" s="31"/>
      <c r="B33" s="28"/>
      <c r="C33" s="29"/>
      <c r="D33" s="30"/>
    </row>
    <row r="34" spans="1:4" ht="18" x14ac:dyDescent="0.25">
      <c r="A34" s="32" t="s">
        <v>6</v>
      </c>
      <c r="B34" s="28"/>
      <c r="C34" s="33">
        <f>1-D18/C18</f>
        <v>-2.3965517241379297E-2</v>
      </c>
      <c r="D34" s="30" t="s">
        <v>5</v>
      </c>
    </row>
    <row r="35" spans="1:4" ht="18" x14ac:dyDescent="0.25">
      <c r="A35" s="34"/>
      <c r="B35" s="35"/>
      <c r="C35" s="36"/>
      <c r="D35" s="37"/>
    </row>
    <row r="37" spans="1:4" x14ac:dyDescent="0.2">
      <c r="A37" s="38" t="s">
        <v>7</v>
      </c>
    </row>
    <row r="38" spans="1:4" x14ac:dyDescent="0.2">
      <c r="A38" s="39" t="s">
        <v>8</v>
      </c>
    </row>
    <row r="39" spans="1:4" x14ac:dyDescent="0.2">
      <c r="A39" t="s">
        <v>9</v>
      </c>
    </row>
  </sheetData>
  <sheetProtection selectLockedCells="1"/>
  <pageMargins left="0.75" right="0.75" top="1" bottom="1" header="0.5" footer="0.5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 (2)</vt:lpstr>
      <vt:lpstr>C</vt:lpstr>
      <vt:lpstr>'C'!Print_Area</vt:lpstr>
      <vt:lpstr>'C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miketarv</dc:creator>
  <cp:lastModifiedBy>Mike Tarvin</cp:lastModifiedBy>
  <cp:lastPrinted>2019-11-18T15:23:51Z</cp:lastPrinted>
  <dcterms:created xsi:type="dcterms:W3CDTF">2016-09-20T01:46:43Z</dcterms:created>
  <dcterms:modified xsi:type="dcterms:W3CDTF">2019-11-18T15:24:02Z</dcterms:modified>
</cp:coreProperties>
</file>